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C2D74235-C640-42C3-86ED-972577BA15E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4" i="1" l="1"/>
  <c r="BC24" i="1"/>
  <c r="BK24" i="1" s="1"/>
  <c r="R24" i="1"/>
  <c r="S24" i="1" s="1"/>
  <c r="BD24" i="1" l="1"/>
  <c r="BI23" i="1" l="1"/>
  <c r="BC23" i="1"/>
  <c r="BK23" i="1" s="1"/>
  <c r="R23" i="1"/>
  <c r="BI22" i="1"/>
  <c r="BC22" i="1"/>
  <c r="BK22" i="1" s="1"/>
  <c r="R22" i="1"/>
  <c r="BI21" i="1"/>
  <c r="BC21" i="1"/>
  <c r="BK21" i="1" s="1"/>
  <c r="R21" i="1"/>
  <c r="BI20" i="1"/>
  <c r="BC20" i="1"/>
  <c r="BK20" i="1" s="1"/>
  <c r="R20" i="1"/>
  <c r="BI19" i="1"/>
  <c r="BC19" i="1"/>
  <c r="BK19" i="1" s="1"/>
  <c r="R19" i="1"/>
  <c r="BI18" i="1"/>
  <c r="BC18" i="1"/>
  <c r="BK18" i="1" s="1"/>
  <c r="R18" i="1"/>
  <c r="S23" i="1" s="1"/>
  <c r="BI17" i="1"/>
  <c r="BC17" i="1"/>
  <c r="BK17" i="1" s="1"/>
  <c r="R17" i="1"/>
  <c r="BI16" i="1"/>
  <c r="BC16" i="1"/>
  <c r="BK16" i="1" s="1"/>
  <c r="R16" i="1"/>
  <c r="BI15" i="1"/>
  <c r="BC15" i="1"/>
  <c r="BK15" i="1" s="1"/>
  <c r="R15" i="1"/>
  <c r="BI14" i="1"/>
  <c r="BC14" i="1"/>
  <c r="BK14" i="1" s="1"/>
  <c r="R14" i="1"/>
  <c r="BI13" i="1"/>
  <c r="BC13" i="1"/>
  <c r="BK13" i="1" s="1"/>
  <c r="R13" i="1"/>
  <c r="BI12" i="1"/>
  <c r="BC12" i="1"/>
  <c r="BK12" i="1" s="1"/>
  <c r="R12" i="1"/>
  <c r="BI11" i="1"/>
  <c r="BC11" i="1"/>
  <c r="R11" i="1"/>
  <c r="BI10" i="1"/>
  <c r="BC10" i="1"/>
  <c r="BK10" i="1" s="1"/>
  <c r="R10" i="1"/>
  <c r="BI9" i="1"/>
  <c r="BC9" i="1"/>
  <c r="BK9" i="1" s="1"/>
  <c r="R9" i="1"/>
  <c r="BI8" i="1"/>
  <c r="BC8" i="1"/>
  <c r="BK8" i="1" s="1"/>
  <c r="R8" i="1"/>
  <c r="BI7" i="1"/>
  <c r="BC7" i="1"/>
  <c r="BK7" i="1" s="1"/>
  <c r="R7" i="1"/>
  <c r="BI6" i="1"/>
  <c r="BC6" i="1"/>
  <c r="BK6" i="1" s="1"/>
  <c r="R6" i="1"/>
  <c r="BI5" i="1"/>
  <c r="BC5" i="1"/>
  <c r="BK5" i="1" s="1"/>
  <c r="R5" i="1"/>
  <c r="BI4" i="1"/>
  <c r="BC4" i="1"/>
  <c r="BK4" i="1" s="1"/>
  <c r="R4" i="1"/>
  <c r="BI3" i="1"/>
  <c r="BC3" i="1"/>
  <c r="BK3" i="1" s="1"/>
  <c r="R3" i="1"/>
  <c r="BB1" i="1"/>
  <c r="BC1" i="1" s="1"/>
  <c r="S11" i="1" l="1"/>
  <c r="S17" i="1"/>
  <c r="S18" i="1"/>
  <c r="BD18" i="1"/>
  <c r="S19" i="1"/>
  <c r="BD19" i="1"/>
  <c r="S20" i="1"/>
  <c r="BD20" i="1"/>
  <c r="S21" i="1"/>
  <c r="BD21" i="1"/>
  <c r="S22" i="1"/>
  <c r="BD22" i="1"/>
  <c r="BD23" i="1"/>
  <c r="S14" i="1"/>
  <c r="S15" i="1"/>
  <c r="BD15" i="1"/>
  <c r="S16" i="1"/>
  <c r="BD16" i="1"/>
  <c r="BD17" i="1"/>
  <c r="S12" i="1"/>
  <c r="BD12" i="1"/>
  <c r="S13" i="1"/>
  <c r="BD13" i="1"/>
  <c r="BD14" i="1"/>
  <c r="BK11" i="1"/>
  <c r="S3" i="1"/>
  <c r="BD3" i="1"/>
  <c r="S4" i="1"/>
  <c r="BD4" i="1"/>
  <c r="S5" i="1"/>
  <c r="BD5" i="1"/>
  <c r="S6" i="1"/>
  <c r="BD6" i="1"/>
  <c r="S7" i="1"/>
  <c r="BD7" i="1"/>
  <c r="S8" i="1"/>
  <c r="BD8" i="1"/>
  <c r="S9" i="1"/>
  <c r="BD9" i="1"/>
  <c r="S10" i="1"/>
  <c r="BD10" i="1"/>
  <c r="B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C1" authorId="0" shapeId="0" xr:uid="{E4DB7CCB-335C-4E3E-927B-78D1A8BC6D62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  <comment ref="BI1" authorId="0" shapeId="0" xr:uid="{57D3AC6C-D783-4E2D-BC25-EAC21827DC63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</commentList>
</comments>
</file>

<file path=xl/sharedStrings.xml><?xml version="1.0" encoding="utf-8"?>
<sst xmlns="http://schemas.openxmlformats.org/spreadsheetml/2006/main" count="108" uniqueCount="102">
  <si>
    <t>№</t>
  </si>
  <si>
    <t>Местоположение</t>
  </si>
  <si>
    <t>Количество замков</t>
  </si>
  <si>
    <t>Общее количество прокатов</t>
  </si>
  <si>
    <t>Количество дней функционирования ОБЩЕЕ</t>
  </si>
  <si>
    <t>май</t>
  </si>
  <si>
    <t>Количество дней функционирования МАЙ</t>
  </si>
  <si>
    <t>июнь</t>
  </si>
  <si>
    <t>Количество дней функционирования ИЮНЬ</t>
  </si>
  <si>
    <t>июль</t>
  </si>
  <si>
    <t>Количество дней функционирования ИЮЛЬ</t>
  </si>
  <si>
    <t>август</t>
  </si>
  <si>
    <t>Количество дней функционирования АВГУСТ</t>
  </si>
  <si>
    <t>сентябрь</t>
  </si>
  <si>
    <t>Количество дней функционирования СЕНТЯБРЬ</t>
  </si>
  <si>
    <t>октябрь</t>
  </si>
  <si>
    <t>Количество дней функционирования ОКТЯБРЬ</t>
  </si>
  <si>
    <t>Средняя эффективность, прокатов в день на 1 замок</t>
  </si>
  <si>
    <t>Общий ранг по эффективности</t>
  </si>
  <si>
    <t>Уровень относительного спроса , % от максимально востребованного терминала за ИЮНЬ</t>
  </si>
  <si>
    <t>Ранг использо-вания за ИЮНЬ</t>
  </si>
  <si>
    <t>Уровень относительного спроса , % от максимально востребованного терминала за ИЮЛЬ</t>
  </si>
  <si>
    <t>Ранг использо-вания за ИЮЛЬ</t>
  </si>
  <si>
    <t>Уровень относительного спроса , % от максимально востребованного терминала за АВГУСТ</t>
  </si>
  <si>
    <t>Ранг использо-вания за АВГУСТ</t>
  </si>
  <si>
    <t>Уровень относительного спроса , % от максимально востребованного терминала за СЕНТЯБРЬ</t>
  </si>
  <si>
    <t>Ранг использо-вания за СЕНТЯБРЬ</t>
  </si>
  <si>
    <t>Уровень относительного спроса , % от максимально востребованного терминала за ОКТЯБРЬ</t>
  </si>
  <si>
    <t>Ранг использо-вания за ОКТЯБРЬ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</si>
  <si>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</si>
  <si>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</si>
  <si>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</si>
  <si>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</si>
  <si>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</si>
  <si>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больниц, поликлиник, аптек и т.п.</t>
  </si>
  <si>
    <t>Возле пунктов общественного питания</t>
  </si>
  <si>
    <t>Возле школ</t>
  </si>
  <si>
    <t>Возле ВУЗов</t>
  </si>
  <si>
    <t>Возле крупных предприятий, технопарков и бизнес-центров</t>
  </si>
  <si>
    <t>Возле магазинов, торговых центров, предприятий сервиса, банков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</si>
  <si>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</si>
  <si>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</si>
  <si>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</si>
  <si>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гаражей/паркингов</t>
  </si>
  <si>
    <t>Возле гостиниц</t>
  </si>
  <si>
    <t xml:space="preserve">Возле мест рекреации </t>
  </si>
  <si>
    <t>Возле культурных достопримечательностей</t>
  </si>
  <si>
    <t>Средневзвешенный балл по близости к местам транспортного притяжения</t>
  </si>
  <si>
    <t>Ранг по близости к местам транспортного притяжения</t>
  </si>
  <si>
    <t>Коэффициент приспособленности веломаршрута к ближайшему терминалу на юг</t>
  </si>
  <si>
    <t>Коэффициент приспособленности веломаршрута к ближайшему терминалу на север</t>
  </si>
  <si>
    <t>Коэффициент приспособленности веломаршрута к ближайшему терминалу на восток</t>
  </si>
  <si>
    <t>Коэффициент приспособленности веломаршрута к ближайшему терминалу на запад</t>
  </si>
  <si>
    <t>Средний коэффициент велотранспортной доступности</t>
  </si>
  <si>
    <t>Ранг по велотранспортной доступности</t>
  </si>
  <si>
    <t>Общая оценка позиции размещения терминала</t>
  </si>
  <si>
    <t>Ранг позиции размещения терминала</t>
  </si>
  <si>
    <t>Вариант</t>
  </si>
  <si>
    <t>ул. Каланчёвская, д.28</t>
  </si>
  <si>
    <t>5-й Донской пр-д, д.15</t>
  </si>
  <si>
    <t>ул. 3-я Мытищинская, д.16</t>
  </si>
  <si>
    <t>ул. Криворожская, д.33Г</t>
  </si>
  <si>
    <t>Симферопольский б-р, д.4</t>
  </si>
  <si>
    <t>пр-д Берёзовой Рощи, д.2</t>
  </si>
  <si>
    <t>пр-т Мира, д.123</t>
  </si>
  <si>
    <t>ул. Краснобогатырская, д.62</t>
  </si>
  <si>
    <t>ул. Вавилова, д.32, стр.1</t>
  </si>
  <si>
    <t>Васичев</t>
  </si>
  <si>
    <t>Вовчинский</t>
  </si>
  <si>
    <t>Воробьев</t>
  </si>
  <si>
    <t>Голодов</t>
  </si>
  <si>
    <t>Енальский</t>
  </si>
  <si>
    <t>Запорощенко</t>
  </si>
  <si>
    <t>Иванов</t>
  </si>
  <si>
    <t>Киселева</t>
  </si>
  <si>
    <t>Корочкин</t>
  </si>
  <si>
    <t>Ленинградский пр-т, д.68</t>
  </si>
  <si>
    <t>ул. Профсоюзная, д.88/20</t>
  </si>
  <si>
    <t>ул. Часовая, д.24, стр.3</t>
  </si>
  <si>
    <t>Леонова</t>
  </si>
  <si>
    <t>Маликова</t>
  </si>
  <si>
    <t>Маракин</t>
  </si>
  <si>
    <t>ул. Удальцова, д.6</t>
  </si>
  <si>
    <t>ул. Бакунинская, д.73, стр.1</t>
  </si>
  <si>
    <t>5-я ул. Ямского поля, д.24</t>
  </si>
  <si>
    <t>Молоткина</t>
  </si>
  <si>
    <t>Савельев</t>
  </si>
  <si>
    <t>Семенова</t>
  </si>
  <si>
    <t>Покровский б-р (напротив д.12, стр.1)</t>
  </si>
  <si>
    <t>ул. Гарибальди, д.20/29, к.2</t>
  </si>
  <si>
    <t>ул. Руставели, д.12/13</t>
  </si>
  <si>
    <t>ул. Правды, д.24, стр.4</t>
  </si>
  <si>
    <t>Чапаевский пер., д.2</t>
  </si>
  <si>
    <t>ул. Новая Башиловка, д.12</t>
  </si>
  <si>
    <t>Тарасов</t>
  </si>
  <si>
    <t>Титков</t>
  </si>
  <si>
    <t>Фокин</t>
  </si>
  <si>
    <t>Цеков</t>
  </si>
  <si>
    <t>Черных</t>
  </si>
  <si>
    <t>Коварж</t>
  </si>
  <si>
    <t>Кузнецов</t>
  </si>
  <si>
    <t>Балаклавский пр-т, д.16 (ст. м. Чертановская, выход №3)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</si>
</sst>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164" fontId="2" fillId="9" borderId="1" xfId="0" applyNumberFormat="1" applyFont="1" applyFill="1" applyBorder="1"/>
    <xf numFmtId="164" fontId="3" fillId="9" borderId="2" xfId="0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4" xfId="0" applyFont="1" applyBorder="1"/>
    <xf numFmtId="165" fontId="3" fillId="0" borderId="3" xfId="0" applyNumberFormat="1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vertical="center" wrapText="1" readingOrder="1"/>
    </xf>
    <xf numFmtId="0" fontId="2" fillId="8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2" borderId="0" xfId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2" fontId="2" fillId="4" borderId="1" xfId="0" applyNumberFormat="1" applyFont="1" applyFill="1" applyBorder="1"/>
    <xf numFmtId="1" fontId="2" fillId="5" borderId="1" xfId="0" applyNumberFormat="1" applyFont="1" applyFill="1" applyBorder="1"/>
    <xf numFmtId="0" fontId="2" fillId="7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4"/>
  <sheetViews>
    <sheetView tabSelected="1" topLeftCell="A10" workbookViewId="0">
      <selection activeCell="F23" sqref="F23"/>
    </sheetView>
  </sheetViews>
  <sheetFormatPr defaultRowHeight="15" x14ac:dyDescent="0.25"/>
  <cols>
    <col min="2" max="2" width="18.140625" customWidth="1"/>
    <col min="65" max="65" width="15.5703125" customWidth="1"/>
  </cols>
  <sheetData>
    <row r="1" spans="1:65" x14ac:dyDescent="0.25">
      <c r="A1" s="1"/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6"/>
      <c r="S1" s="7"/>
      <c r="T1" s="1"/>
      <c r="U1" s="1"/>
      <c r="V1" s="8"/>
      <c r="W1" s="9"/>
      <c r="X1" s="1"/>
      <c r="Y1" s="8"/>
      <c r="Z1" s="9"/>
      <c r="AA1" s="1"/>
      <c r="AB1" s="8"/>
      <c r="AC1" s="9"/>
      <c r="AD1" s="1"/>
      <c r="AE1" s="8"/>
      <c r="AF1" s="9"/>
      <c r="AG1" s="1"/>
      <c r="AH1" s="8"/>
      <c r="AI1" s="9"/>
      <c r="AJ1" s="10"/>
      <c r="AK1" s="11">
        <v>0.1</v>
      </c>
      <c r="AL1" s="11">
        <v>0.05</v>
      </c>
      <c r="AM1" s="11">
        <v>0.03</v>
      </c>
      <c r="AN1" s="11">
        <v>0.01</v>
      </c>
      <c r="AO1" s="11">
        <v>1.0999999999999999E-2</v>
      </c>
      <c r="AP1" s="11">
        <v>0.03</v>
      </c>
      <c r="AQ1" s="11">
        <v>0.12</v>
      </c>
      <c r="AR1" s="11">
        <v>0.01</v>
      </c>
      <c r="AS1" s="11">
        <v>5.0999999999999997E-2</v>
      </c>
      <c r="AT1" s="11">
        <v>0.11</v>
      </c>
      <c r="AU1" s="11">
        <v>0.1</v>
      </c>
      <c r="AV1" s="11">
        <v>0.03</v>
      </c>
      <c r="AW1" s="11">
        <v>2.1000000000000001E-2</v>
      </c>
      <c r="AX1" s="11">
        <v>0.04</v>
      </c>
      <c r="AY1" s="11">
        <v>0.05</v>
      </c>
      <c r="AZ1" s="11">
        <v>0.06</v>
      </c>
      <c r="BA1" s="11">
        <v>0.1</v>
      </c>
      <c r="BB1" s="11">
        <f>1-SUM(AK1:BA1)</f>
        <v>7.6999999999999846E-2</v>
      </c>
      <c r="BC1" s="12">
        <f>SUM(AK1:BB1)</f>
        <v>1</v>
      </c>
      <c r="BD1" s="13"/>
      <c r="BE1" s="14"/>
      <c r="BF1" s="14"/>
      <c r="BG1" s="14"/>
      <c r="BH1" s="15"/>
      <c r="BI1" s="16"/>
      <c r="BJ1" s="13"/>
      <c r="BK1" s="14"/>
      <c r="BL1" s="14"/>
    </row>
    <row r="2" spans="1:65" ht="210.75" thickBot="1" x14ac:dyDescent="0.3">
      <c r="A2" s="17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0" t="s">
        <v>6</v>
      </c>
      <c r="H2" s="21" t="s">
        <v>7</v>
      </c>
      <c r="I2" s="20" t="s">
        <v>8</v>
      </c>
      <c r="J2" s="21" t="s">
        <v>9</v>
      </c>
      <c r="K2" s="20" t="s">
        <v>10</v>
      </c>
      <c r="L2" s="21" t="s">
        <v>11</v>
      </c>
      <c r="M2" s="20" t="s">
        <v>12</v>
      </c>
      <c r="N2" s="21" t="s">
        <v>13</v>
      </c>
      <c r="O2" s="20" t="s">
        <v>14</v>
      </c>
      <c r="P2" s="21" t="s">
        <v>15</v>
      </c>
      <c r="Q2" s="20" t="s">
        <v>16</v>
      </c>
      <c r="R2" s="22" t="s">
        <v>17</v>
      </c>
      <c r="S2" s="23" t="s">
        <v>18</v>
      </c>
      <c r="T2" s="21" t="s">
        <v>5</v>
      </c>
      <c r="U2" s="21" t="s">
        <v>7</v>
      </c>
      <c r="V2" s="24" t="s">
        <v>19</v>
      </c>
      <c r="W2" s="25" t="s">
        <v>20</v>
      </c>
      <c r="X2" s="21" t="s">
        <v>9</v>
      </c>
      <c r="Y2" s="24" t="s">
        <v>21</v>
      </c>
      <c r="Z2" s="25" t="s">
        <v>22</v>
      </c>
      <c r="AA2" s="21" t="s">
        <v>11</v>
      </c>
      <c r="AB2" s="24" t="s">
        <v>23</v>
      </c>
      <c r="AC2" s="25" t="s">
        <v>24</v>
      </c>
      <c r="AD2" s="21" t="s">
        <v>13</v>
      </c>
      <c r="AE2" s="24" t="s">
        <v>25</v>
      </c>
      <c r="AF2" s="25" t="s">
        <v>26</v>
      </c>
      <c r="AG2" s="21" t="s">
        <v>15</v>
      </c>
      <c r="AH2" s="24" t="s">
        <v>27</v>
      </c>
      <c r="AI2" s="25" t="s">
        <v>28</v>
      </c>
      <c r="AJ2" s="26"/>
      <c r="AK2" s="27" t="s">
        <v>29</v>
      </c>
      <c r="AL2" s="27" t="s">
        <v>30</v>
      </c>
      <c r="AM2" s="27" t="s">
        <v>31</v>
      </c>
      <c r="AN2" s="27" t="s">
        <v>32</v>
      </c>
      <c r="AO2" s="27" t="s">
        <v>33</v>
      </c>
      <c r="AP2" s="27" t="s">
        <v>34</v>
      </c>
      <c r="AQ2" s="27" t="s">
        <v>35</v>
      </c>
      <c r="AR2" s="27" t="s">
        <v>36</v>
      </c>
      <c r="AS2" s="27" t="s">
        <v>37</v>
      </c>
      <c r="AT2" s="27" t="s">
        <v>38</v>
      </c>
      <c r="AU2" s="27" t="s">
        <v>39</v>
      </c>
      <c r="AV2" s="27" t="s">
        <v>40</v>
      </c>
      <c r="AW2" s="27" t="s">
        <v>41</v>
      </c>
      <c r="AX2" s="27" t="s">
        <v>42</v>
      </c>
      <c r="AY2" s="27" t="s">
        <v>43</v>
      </c>
      <c r="AZ2" s="27" t="s">
        <v>44</v>
      </c>
      <c r="BA2" s="27" t="s">
        <v>45</v>
      </c>
      <c r="BB2" s="27" t="s">
        <v>46</v>
      </c>
      <c r="BC2" s="28" t="s">
        <v>47</v>
      </c>
      <c r="BD2" s="29" t="s">
        <v>48</v>
      </c>
      <c r="BE2" s="30" t="s">
        <v>49</v>
      </c>
      <c r="BF2" s="30" t="s">
        <v>50</v>
      </c>
      <c r="BG2" s="30" t="s">
        <v>51</v>
      </c>
      <c r="BH2" s="30" t="s">
        <v>52</v>
      </c>
      <c r="BI2" s="31" t="s">
        <v>53</v>
      </c>
      <c r="BJ2" s="29" t="s">
        <v>54</v>
      </c>
      <c r="BK2" s="31" t="s">
        <v>55</v>
      </c>
      <c r="BL2" s="29" t="s">
        <v>56</v>
      </c>
      <c r="BM2" s="32" t="s">
        <v>57</v>
      </c>
    </row>
    <row r="3" spans="1:65" ht="35.25" customHeight="1" thickBot="1" x14ac:dyDescent="0.3">
      <c r="A3" s="33">
        <v>454</v>
      </c>
      <c r="B3" s="34" t="s">
        <v>58</v>
      </c>
      <c r="C3" s="33">
        <v>12</v>
      </c>
      <c r="D3" s="33">
        <v>2028</v>
      </c>
      <c r="E3" s="35">
        <v>186</v>
      </c>
      <c r="R3" s="36">
        <f t="shared" ref="R3:R24" si="0">D3/C3/E3</f>
        <v>0.90860215053763438</v>
      </c>
      <c r="S3" s="37">
        <f t="shared" ref="S3:S24" si="1">_xlfn.RANK.EQ($R$3,$R$3:$R$419)</f>
        <v>8</v>
      </c>
      <c r="BC3" s="36">
        <f t="shared" ref="BC3:BC24" si="2">SUMPRODUCT($AK$1:$BB$1,AK3:BB3)</f>
        <v>0</v>
      </c>
      <c r="BD3" s="38">
        <f t="shared" ref="BD3:BD24" si="3">_xlfn.RANK.EQ(BC3,BC$3:BC$409)</f>
        <v>1</v>
      </c>
      <c r="BI3" s="39" t="e">
        <f t="shared" ref="BI3:BI24" si="4">AVERAGE(BE3:BH3)</f>
        <v>#DIV/0!</v>
      </c>
      <c r="BK3" s="40" t="e">
        <f t="shared" ref="BK3:BK24" si="5">BC3*BI3</f>
        <v>#DIV/0!</v>
      </c>
      <c r="BM3" s="32" t="s">
        <v>67</v>
      </c>
    </row>
    <row r="4" spans="1:65" ht="36" customHeight="1" thickBot="1" x14ac:dyDescent="0.3">
      <c r="A4" s="33">
        <v>274</v>
      </c>
      <c r="B4" s="34" t="s">
        <v>59</v>
      </c>
      <c r="C4" s="33">
        <v>12</v>
      </c>
      <c r="D4" s="33">
        <v>2020</v>
      </c>
      <c r="E4" s="35">
        <v>186</v>
      </c>
      <c r="R4" s="36">
        <f t="shared" si="0"/>
        <v>0.90501792114695345</v>
      </c>
      <c r="S4" s="37">
        <f t="shared" si="1"/>
        <v>8</v>
      </c>
      <c r="BC4" s="36">
        <f t="shared" si="2"/>
        <v>0</v>
      </c>
      <c r="BD4" s="38">
        <f t="shared" si="3"/>
        <v>1</v>
      </c>
      <c r="BI4" s="39" t="e">
        <f t="shared" si="4"/>
        <v>#DIV/0!</v>
      </c>
      <c r="BK4" s="40" t="e">
        <f t="shared" si="5"/>
        <v>#DIV/0!</v>
      </c>
      <c r="BM4" s="32" t="s">
        <v>68</v>
      </c>
    </row>
    <row r="5" spans="1:65" ht="49.5" customHeight="1" thickBot="1" x14ac:dyDescent="0.3">
      <c r="A5" s="33">
        <v>437</v>
      </c>
      <c r="B5" s="34" t="s">
        <v>60</v>
      </c>
      <c r="C5" s="33">
        <v>15</v>
      </c>
      <c r="D5" s="33">
        <v>2004</v>
      </c>
      <c r="E5" s="35">
        <v>186</v>
      </c>
      <c r="R5" s="36">
        <f t="shared" si="0"/>
        <v>0.7182795698924731</v>
      </c>
      <c r="S5" s="37">
        <f t="shared" si="1"/>
        <v>8</v>
      </c>
      <c r="BC5" s="36">
        <f t="shared" si="2"/>
        <v>0</v>
      </c>
      <c r="BD5" s="38">
        <f t="shared" si="3"/>
        <v>1</v>
      </c>
      <c r="BI5" s="39" t="e">
        <f t="shared" si="4"/>
        <v>#DIV/0!</v>
      </c>
      <c r="BK5" s="40" t="e">
        <f t="shared" si="5"/>
        <v>#DIV/0!</v>
      </c>
      <c r="BM5" s="32" t="s">
        <v>69</v>
      </c>
    </row>
    <row r="6" spans="1:65" ht="41.25" customHeight="1" thickBot="1" x14ac:dyDescent="0.3">
      <c r="A6" s="33">
        <v>353</v>
      </c>
      <c r="B6" s="34" t="s">
        <v>61</v>
      </c>
      <c r="C6" s="33">
        <v>12</v>
      </c>
      <c r="D6" s="33">
        <v>1976</v>
      </c>
      <c r="E6" s="35">
        <v>186</v>
      </c>
      <c r="R6" s="36">
        <f t="shared" si="0"/>
        <v>0.8853046594982078</v>
      </c>
      <c r="S6" s="37">
        <f t="shared" si="1"/>
        <v>8</v>
      </c>
      <c r="BC6" s="36">
        <f t="shared" si="2"/>
        <v>0</v>
      </c>
      <c r="BD6" s="38">
        <f t="shared" si="3"/>
        <v>1</v>
      </c>
      <c r="BI6" s="39" t="e">
        <f t="shared" si="4"/>
        <v>#DIV/0!</v>
      </c>
      <c r="BK6" s="40" t="e">
        <f t="shared" si="5"/>
        <v>#DIV/0!</v>
      </c>
      <c r="BM6" s="32" t="s">
        <v>70</v>
      </c>
    </row>
    <row r="7" spans="1:65" ht="30.75" thickBot="1" x14ac:dyDescent="0.3">
      <c r="A7" s="33">
        <v>368</v>
      </c>
      <c r="B7" s="34" t="s">
        <v>62</v>
      </c>
      <c r="C7" s="33">
        <v>12</v>
      </c>
      <c r="D7" s="33">
        <v>1953</v>
      </c>
      <c r="E7" s="35">
        <v>186</v>
      </c>
      <c r="R7" s="36">
        <f t="shared" si="0"/>
        <v>0.875</v>
      </c>
      <c r="S7" s="37">
        <f t="shared" si="1"/>
        <v>8</v>
      </c>
      <c r="BC7" s="36">
        <f t="shared" si="2"/>
        <v>0</v>
      </c>
      <c r="BD7" s="38">
        <f t="shared" si="3"/>
        <v>1</v>
      </c>
      <c r="BI7" s="39" t="e">
        <f t="shared" si="4"/>
        <v>#DIV/0!</v>
      </c>
      <c r="BK7" s="40" t="e">
        <f t="shared" si="5"/>
        <v>#DIV/0!</v>
      </c>
      <c r="BM7" s="32" t="s">
        <v>71</v>
      </c>
    </row>
    <row r="8" spans="1:65" ht="42" customHeight="1" thickBot="1" x14ac:dyDescent="0.3">
      <c r="A8" s="33">
        <v>506</v>
      </c>
      <c r="B8" s="34" t="s">
        <v>63</v>
      </c>
      <c r="C8" s="33">
        <v>15</v>
      </c>
      <c r="D8" s="33">
        <v>1942</v>
      </c>
      <c r="E8" s="35">
        <v>186</v>
      </c>
      <c r="R8" s="36">
        <f t="shared" si="0"/>
        <v>0.69605734767025096</v>
      </c>
      <c r="S8" s="37">
        <f t="shared" si="1"/>
        <v>8</v>
      </c>
      <c r="BC8" s="36">
        <f t="shared" si="2"/>
        <v>0</v>
      </c>
      <c r="BD8" s="38">
        <f t="shared" si="3"/>
        <v>1</v>
      </c>
      <c r="BI8" s="39" t="e">
        <f t="shared" si="4"/>
        <v>#DIV/0!</v>
      </c>
      <c r="BK8" s="40" t="e">
        <f t="shared" si="5"/>
        <v>#DIV/0!</v>
      </c>
      <c r="BM8" s="32" t="s">
        <v>72</v>
      </c>
    </row>
    <row r="9" spans="1:65" ht="21.75" customHeight="1" thickBot="1" x14ac:dyDescent="0.3">
      <c r="A9" s="33">
        <v>535</v>
      </c>
      <c r="B9" s="34" t="s">
        <v>64</v>
      </c>
      <c r="C9" s="33">
        <v>12</v>
      </c>
      <c r="D9" s="33">
        <v>1939</v>
      </c>
      <c r="E9" s="35">
        <v>186</v>
      </c>
      <c r="R9" s="36">
        <f t="shared" si="0"/>
        <v>0.86872759856630832</v>
      </c>
      <c r="S9" s="37">
        <f t="shared" si="1"/>
        <v>8</v>
      </c>
      <c r="BC9" s="36">
        <f t="shared" si="2"/>
        <v>0</v>
      </c>
      <c r="BD9" s="38">
        <f t="shared" si="3"/>
        <v>1</v>
      </c>
      <c r="BI9" s="39" t="e">
        <f t="shared" si="4"/>
        <v>#DIV/0!</v>
      </c>
      <c r="BK9" s="40" t="e">
        <f t="shared" si="5"/>
        <v>#DIV/0!</v>
      </c>
      <c r="BM9" s="32" t="s">
        <v>73</v>
      </c>
    </row>
    <row r="10" spans="1:65" ht="49.5" customHeight="1" thickBot="1" x14ac:dyDescent="0.3">
      <c r="A10" s="33">
        <v>493</v>
      </c>
      <c r="B10" s="34" t="s">
        <v>65</v>
      </c>
      <c r="C10" s="33">
        <v>12</v>
      </c>
      <c r="D10" s="33">
        <v>1890</v>
      </c>
      <c r="E10" s="35">
        <v>186</v>
      </c>
      <c r="R10" s="36">
        <f t="shared" si="0"/>
        <v>0.84677419354838712</v>
      </c>
      <c r="S10" s="37">
        <f t="shared" si="1"/>
        <v>8</v>
      </c>
      <c r="BC10" s="36">
        <f t="shared" si="2"/>
        <v>0</v>
      </c>
      <c r="BD10" s="38">
        <f t="shared" si="3"/>
        <v>1</v>
      </c>
      <c r="BI10" s="39" t="e">
        <f t="shared" si="4"/>
        <v>#DIV/0!</v>
      </c>
      <c r="BK10" s="40" t="e">
        <f t="shared" si="5"/>
        <v>#DIV/0!</v>
      </c>
      <c r="BM10" s="32" t="s">
        <v>74</v>
      </c>
    </row>
    <row r="11" spans="1:65" ht="41.25" customHeight="1" thickBot="1" x14ac:dyDescent="0.3">
      <c r="A11" s="33">
        <v>306</v>
      </c>
      <c r="B11" s="34" t="s">
        <v>66</v>
      </c>
      <c r="C11" s="33">
        <v>12</v>
      </c>
      <c r="D11" s="33">
        <v>1883</v>
      </c>
      <c r="E11" s="35">
        <v>186</v>
      </c>
      <c r="R11" s="36">
        <f t="shared" si="0"/>
        <v>0.84363799283154117</v>
      </c>
      <c r="S11" s="37">
        <f t="shared" si="1"/>
        <v>8</v>
      </c>
      <c r="BC11" s="36">
        <f t="shared" si="2"/>
        <v>0</v>
      </c>
      <c r="BD11" s="38">
        <f t="shared" si="3"/>
        <v>1</v>
      </c>
      <c r="BI11" s="39" t="e">
        <f t="shared" si="4"/>
        <v>#DIV/0!</v>
      </c>
      <c r="BK11" s="40" t="e">
        <f t="shared" si="5"/>
        <v>#DIV/0!</v>
      </c>
      <c r="BM11" s="32" t="s">
        <v>75</v>
      </c>
    </row>
    <row r="12" spans="1:65" ht="30.75" thickBot="1" x14ac:dyDescent="0.3">
      <c r="A12" s="33">
        <v>524</v>
      </c>
      <c r="B12" s="34" t="s">
        <v>76</v>
      </c>
      <c r="C12" s="33">
        <v>15</v>
      </c>
      <c r="D12" s="33">
        <v>2101</v>
      </c>
      <c r="E12" s="35">
        <v>186</v>
      </c>
      <c r="R12" s="36">
        <f t="shared" si="0"/>
        <v>0.75304659498207882</v>
      </c>
      <c r="S12" s="37">
        <f t="shared" si="1"/>
        <v>8</v>
      </c>
      <c r="BC12" s="36">
        <f t="shared" si="2"/>
        <v>0</v>
      </c>
      <c r="BD12" s="38">
        <f t="shared" si="3"/>
        <v>1</v>
      </c>
      <c r="BI12" s="39" t="e">
        <f t="shared" si="4"/>
        <v>#DIV/0!</v>
      </c>
      <c r="BK12" s="40" t="e">
        <f t="shared" si="5"/>
        <v>#DIV/0!</v>
      </c>
      <c r="BM12" s="32" t="s">
        <v>79</v>
      </c>
    </row>
    <row r="13" spans="1:65" ht="30.75" thickBot="1" x14ac:dyDescent="0.3">
      <c r="A13" s="33">
        <v>336</v>
      </c>
      <c r="B13" s="34" t="s">
        <v>77</v>
      </c>
      <c r="C13" s="33">
        <v>12</v>
      </c>
      <c r="D13" s="33">
        <v>2092</v>
      </c>
      <c r="E13" s="35">
        <v>186</v>
      </c>
      <c r="R13" s="36">
        <f t="shared" si="0"/>
        <v>0.93727598566308246</v>
      </c>
      <c r="S13" s="37">
        <f t="shared" si="1"/>
        <v>8</v>
      </c>
      <c r="BC13" s="36">
        <f t="shared" si="2"/>
        <v>0</v>
      </c>
      <c r="BD13" s="38">
        <f t="shared" si="3"/>
        <v>1</v>
      </c>
      <c r="BI13" s="39" t="e">
        <f t="shared" si="4"/>
        <v>#DIV/0!</v>
      </c>
      <c r="BK13" s="40" t="e">
        <f t="shared" si="5"/>
        <v>#DIV/0!</v>
      </c>
      <c r="BM13" s="32" t="s">
        <v>80</v>
      </c>
    </row>
    <row r="14" spans="1:65" ht="30.75" thickBot="1" x14ac:dyDescent="0.3">
      <c r="A14" s="33">
        <v>525</v>
      </c>
      <c r="B14" s="34" t="s">
        <v>78</v>
      </c>
      <c r="C14" s="33">
        <v>15</v>
      </c>
      <c r="D14" s="33">
        <v>2089</v>
      </c>
      <c r="E14" s="35">
        <v>186</v>
      </c>
      <c r="R14" s="36">
        <f t="shared" si="0"/>
        <v>0.74874551971326175</v>
      </c>
      <c r="S14" s="37">
        <f t="shared" si="1"/>
        <v>8</v>
      </c>
      <c r="BC14" s="36">
        <f t="shared" si="2"/>
        <v>0</v>
      </c>
      <c r="BD14" s="38">
        <f t="shared" si="3"/>
        <v>1</v>
      </c>
      <c r="BI14" s="39" t="e">
        <f t="shared" si="4"/>
        <v>#DIV/0!</v>
      </c>
      <c r="BK14" s="40" t="e">
        <f t="shared" si="5"/>
        <v>#DIV/0!</v>
      </c>
      <c r="BM14" s="32" t="s">
        <v>81</v>
      </c>
    </row>
    <row r="15" spans="1:65" ht="15.75" thickBot="1" x14ac:dyDescent="0.3">
      <c r="A15" s="33">
        <v>285</v>
      </c>
      <c r="B15" s="34" t="s">
        <v>82</v>
      </c>
      <c r="C15" s="33">
        <v>12</v>
      </c>
      <c r="D15" s="33">
        <v>2159</v>
      </c>
      <c r="E15" s="35">
        <v>186</v>
      </c>
      <c r="R15" s="36">
        <f t="shared" si="0"/>
        <v>0.9672939068100358</v>
      </c>
      <c r="S15" s="37">
        <f t="shared" si="1"/>
        <v>8</v>
      </c>
      <c r="BC15" s="36">
        <f t="shared" si="2"/>
        <v>0</v>
      </c>
      <c r="BD15" s="38">
        <f t="shared" si="3"/>
        <v>1</v>
      </c>
      <c r="BI15" s="39" t="e">
        <f t="shared" si="4"/>
        <v>#DIV/0!</v>
      </c>
      <c r="BK15" s="40" t="e">
        <f t="shared" si="5"/>
        <v>#DIV/0!</v>
      </c>
      <c r="BM15" s="32" t="s">
        <v>85</v>
      </c>
    </row>
    <row r="16" spans="1:65" ht="30.75" thickBot="1" x14ac:dyDescent="0.3">
      <c r="A16" s="33">
        <v>497</v>
      </c>
      <c r="B16" s="34" t="s">
        <v>83</v>
      </c>
      <c r="C16" s="33">
        <v>12</v>
      </c>
      <c r="D16" s="33">
        <v>2140</v>
      </c>
      <c r="E16" s="35">
        <v>186</v>
      </c>
      <c r="R16" s="36">
        <f t="shared" si="0"/>
        <v>0.95878136200716846</v>
      </c>
      <c r="S16" s="37">
        <f t="shared" si="1"/>
        <v>8</v>
      </c>
      <c r="BC16" s="36">
        <f t="shared" si="2"/>
        <v>0</v>
      </c>
      <c r="BD16" s="38">
        <f t="shared" si="3"/>
        <v>1</v>
      </c>
      <c r="BI16" s="39" t="e">
        <f t="shared" si="4"/>
        <v>#DIV/0!</v>
      </c>
      <c r="BK16" s="40" t="e">
        <f t="shared" si="5"/>
        <v>#DIV/0!</v>
      </c>
      <c r="BM16" s="32" t="s">
        <v>86</v>
      </c>
    </row>
    <row r="17" spans="1:65" ht="30.75" thickBot="1" x14ac:dyDescent="0.3">
      <c r="A17" s="33">
        <v>426</v>
      </c>
      <c r="B17" s="34" t="s">
        <v>84</v>
      </c>
      <c r="C17" s="33">
        <v>15</v>
      </c>
      <c r="D17" s="33">
        <v>2134</v>
      </c>
      <c r="E17" s="35">
        <v>186</v>
      </c>
      <c r="R17" s="36">
        <f t="shared" si="0"/>
        <v>0.76487455197132626</v>
      </c>
      <c r="S17" s="37">
        <f t="shared" si="1"/>
        <v>8</v>
      </c>
      <c r="BC17" s="36">
        <f t="shared" si="2"/>
        <v>0</v>
      </c>
      <c r="BD17" s="38">
        <f t="shared" si="3"/>
        <v>1</v>
      </c>
      <c r="BI17" s="39" t="e">
        <f t="shared" si="4"/>
        <v>#DIV/0!</v>
      </c>
      <c r="BK17" s="40" t="e">
        <f t="shared" si="5"/>
        <v>#DIV/0!</v>
      </c>
      <c r="BM17" s="32" t="s">
        <v>87</v>
      </c>
    </row>
    <row r="18" spans="1:65" ht="45.75" thickBot="1" x14ac:dyDescent="0.3">
      <c r="A18" s="33">
        <v>20</v>
      </c>
      <c r="B18" s="34" t="s">
        <v>88</v>
      </c>
      <c r="C18" s="33">
        <v>8</v>
      </c>
      <c r="D18" s="33">
        <v>2245</v>
      </c>
      <c r="E18" s="35">
        <v>186</v>
      </c>
      <c r="R18" s="36">
        <f t="shared" si="0"/>
        <v>1.508736559139785</v>
      </c>
      <c r="S18" s="37">
        <f t="shared" si="1"/>
        <v>8</v>
      </c>
      <c r="BC18" s="36">
        <f t="shared" si="2"/>
        <v>0</v>
      </c>
      <c r="BD18" s="38">
        <f t="shared" si="3"/>
        <v>1</v>
      </c>
      <c r="BI18" s="39" t="e">
        <f t="shared" si="4"/>
        <v>#DIV/0!</v>
      </c>
      <c r="BK18" s="40" t="e">
        <f t="shared" si="5"/>
        <v>#DIV/0!</v>
      </c>
      <c r="BM18" s="32" t="s">
        <v>94</v>
      </c>
    </row>
    <row r="19" spans="1:65" ht="30.75" thickBot="1" x14ac:dyDescent="0.3">
      <c r="A19" s="33">
        <v>286</v>
      </c>
      <c r="B19" s="34" t="s">
        <v>89</v>
      </c>
      <c r="C19" s="33">
        <v>12</v>
      </c>
      <c r="D19" s="33">
        <v>2242</v>
      </c>
      <c r="E19" s="35">
        <v>186</v>
      </c>
      <c r="R19" s="36">
        <f t="shared" si="0"/>
        <v>1.0044802867383513</v>
      </c>
      <c r="S19" s="37">
        <f t="shared" si="1"/>
        <v>8</v>
      </c>
      <c r="BC19" s="36">
        <f t="shared" si="2"/>
        <v>0</v>
      </c>
      <c r="BD19" s="38">
        <f t="shared" si="3"/>
        <v>1</v>
      </c>
      <c r="BI19" s="39" t="e">
        <f t="shared" si="4"/>
        <v>#DIV/0!</v>
      </c>
      <c r="BK19" s="40" t="e">
        <f t="shared" si="5"/>
        <v>#DIV/0!</v>
      </c>
      <c r="BM19" s="32" t="s">
        <v>95</v>
      </c>
    </row>
    <row r="20" spans="1:65" ht="30.75" thickBot="1" x14ac:dyDescent="0.3">
      <c r="A20" s="33">
        <v>482</v>
      </c>
      <c r="B20" s="34" t="s">
        <v>90</v>
      </c>
      <c r="C20" s="33">
        <v>12</v>
      </c>
      <c r="D20" s="33">
        <v>2240</v>
      </c>
      <c r="E20" s="35">
        <v>186</v>
      </c>
      <c r="R20" s="36">
        <f t="shared" si="0"/>
        <v>1.0035842293906809</v>
      </c>
      <c r="S20" s="37">
        <f t="shared" si="1"/>
        <v>8</v>
      </c>
      <c r="BC20" s="36">
        <f t="shared" si="2"/>
        <v>0</v>
      </c>
      <c r="BD20" s="38">
        <f t="shared" si="3"/>
        <v>1</v>
      </c>
      <c r="BI20" s="39" t="e">
        <f t="shared" si="4"/>
        <v>#DIV/0!</v>
      </c>
      <c r="BK20" s="40" t="e">
        <f t="shared" si="5"/>
        <v>#DIV/0!</v>
      </c>
      <c r="BM20" s="32" t="s">
        <v>96</v>
      </c>
    </row>
    <row r="21" spans="1:65" ht="30.75" thickBot="1" x14ac:dyDescent="0.3">
      <c r="A21" s="33">
        <v>427</v>
      </c>
      <c r="B21" s="34" t="s">
        <v>91</v>
      </c>
      <c r="C21" s="33">
        <v>15</v>
      </c>
      <c r="D21" s="33">
        <v>2204</v>
      </c>
      <c r="E21" s="35">
        <v>186</v>
      </c>
      <c r="R21" s="36">
        <f t="shared" si="0"/>
        <v>0.78996415770609318</v>
      </c>
      <c r="S21" s="37">
        <f t="shared" si="1"/>
        <v>8</v>
      </c>
      <c r="BC21" s="36">
        <f t="shared" si="2"/>
        <v>0</v>
      </c>
      <c r="BD21" s="38">
        <f t="shared" si="3"/>
        <v>1</v>
      </c>
      <c r="BI21" s="39" t="e">
        <f t="shared" si="4"/>
        <v>#DIV/0!</v>
      </c>
      <c r="BK21" s="40" t="e">
        <f t="shared" si="5"/>
        <v>#DIV/0!</v>
      </c>
      <c r="BM21" s="32" t="s">
        <v>97</v>
      </c>
    </row>
    <row r="22" spans="1:65" ht="30.75" thickBot="1" x14ac:dyDescent="0.3">
      <c r="A22" s="33">
        <v>510</v>
      </c>
      <c r="B22" s="34" t="s">
        <v>92</v>
      </c>
      <c r="C22" s="33">
        <v>15</v>
      </c>
      <c r="D22" s="33">
        <v>2190</v>
      </c>
      <c r="E22" s="35">
        <v>186</v>
      </c>
      <c r="R22" s="36">
        <f t="shared" si="0"/>
        <v>0.78494623655913975</v>
      </c>
      <c r="S22" s="37">
        <f t="shared" si="1"/>
        <v>8</v>
      </c>
      <c r="BC22" s="36">
        <f t="shared" si="2"/>
        <v>0</v>
      </c>
      <c r="BD22" s="38">
        <f t="shared" si="3"/>
        <v>1</v>
      </c>
      <c r="BI22" s="39" t="e">
        <f t="shared" si="4"/>
        <v>#DIV/0!</v>
      </c>
      <c r="BK22" s="40" t="e">
        <f t="shared" si="5"/>
        <v>#DIV/0!</v>
      </c>
      <c r="BM22" s="32" t="s">
        <v>98</v>
      </c>
    </row>
    <row r="23" spans="1:65" ht="30.75" thickBot="1" x14ac:dyDescent="0.3">
      <c r="A23" s="33">
        <v>425</v>
      </c>
      <c r="B23" s="34" t="s">
        <v>93</v>
      </c>
      <c r="C23" s="33">
        <v>15</v>
      </c>
      <c r="D23" s="33">
        <v>2178</v>
      </c>
      <c r="E23" s="35">
        <v>186</v>
      </c>
      <c r="R23" s="36">
        <f t="shared" si="0"/>
        <v>0.78064516129032246</v>
      </c>
      <c r="S23" s="37">
        <f t="shared" si="1"/>
        <v>8</v>
      </c>
      <c r="BC23" s="36">
        <f t="shared" si="2"/>
        <v>0</v>
      </c>
      <c r="BD23" s="38">
        <f t="shared" si="3"/>
        <v>1</v>
      </c>
      <c r="BI23" s="39" t="e">
        <f t="shared" si="4"/>
        <v>#DIV/0!</v>
      </c>
      <c r="BK23" s="40" t="e">
        <f t="shared" si="5"/>
        <v>#DIV/0!</v>
      </c>
      <c r="BM23" s="32" t="s">
        <v>99</v>
      </c>
    </row>
    <row r="24" spans="1:65" ht="48.75" customHeight="1" thickBot="1" x14ac:dyDescent="0.3">
      <c r="A24" s="33">
        <v>328</v>
      </c>
      <c r="B24" s="34" t="s">
        <v>101</v>
      </c>
      <c r="C24" s="33">
        <v>12</v>
      </c>
      <c r="D24" s="33">
        <v>2965</v>
      </c>
      <c r="E24" s="35">
        <v>186</v>
      </c>
      <c r="R24" s="36">
        <f t="shared" si="0"/>
        <v>1.3284050179211471</v>
      </c>
      <c r="S24" s="37">
        <f t="shared" si="1"/>
        <v>8</v>
      </c>
      <c r="BC24" s="36">
        <f t="shared" si="2"/>
        <v>0</v>
      </c>
      <c r="BD24" s="38">
        <f t="shared" si="3"/>
        <v>1</v>
      </c>
      <c r="BI24" s="39" t="e">
        <f t="shared" si="4"/>
        <v>#DIV/0!</v>
      </c>
      <c r="BK24" s="40" t="e">
        <f t="shared" si="5"/>
        <v>#DIV/0!</v>
      </c>
      <c r="BM24" s="32" t="s">
        <v>100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2019-02-16T16:30:30Z</dcterms:modified>
</cp:coreProperties>
</file>